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1 képviselő-testület\Előterjesztések\11-16\"/>
    </mc:Choice>
  </mc:AlternateContent>
  <bookViews>
    <workbookView xWindow="0" yWindow="0" windowWidth="25200" windowHeight="11985"/>
  </bookViews>
  <sheets>
    <sheet name="Munka1" sheetId="1" r:id="rId1"/>
  </sheets>
  <definedNames>
    <definedName name="_xlnm.Print_Area" localSheetId="0">Munka1!$A$1:$F$90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5" i="1" l="1"/>
  <c r="F75" i="1"/>
  <c r="F88" i="1"/>
  <c r="F87" i="1"/>
  <c r="F86" i="1"/>
  <c r="F89" i="1" l="1"/>
  <c r="F83" i="1" l="1"/>
  <c r="F84" i="1" s="1"/>
  <c r="F74" i="1" l="1"/>
  <c r="F70" i="1"/>
  <c r="F69" i="1"/>
  <c r="F68" i="1"/>
  <c r="F79" i="1"/>
  <c r="F78" i="1"/>
  <c r="F77" i="1"/>
  <c r="F76" i="1"/>
  <c r="F73" i="1"/>
  <c r="F66" i="1"/>
  <c r="F64" i="1"/>
  <c r="F63" i="1"/>
  <c r="F62" i="1"/>
  <c r="F61" i="1"/>
  <c r="F60" i="1"/>
  <c r="F59" i="1"/>
  <c r="F58" i="1"/>
  <c r="F57" i="1"/>
  <c r="F56" i="1"/>
  <c r="F55" i="1"/>
  <c r="F54" i="1"/>
  <c r="F53" i="1"/>
  <c r="F51" i="1"/>
  <c r="F50" i="1"/>
  <c r="F49" i="1"/>
  <c r="F48" i="1"/>
  <c r="F46" i="1"/>
  <c r="F45" i="1"/>
  <c r="F44" i="1"/>
  <c r="F71" i="1" l="1"/>
  <c r="F80" i="1" s="1"/>
  <c r="F30" i="1"/>
  <c r="F31" i="1"/>
  <c r="F32" i="1"/>
  <c r="F33" i="1"/>
  <c r="F35" i="1"/>
  <c r="F36" i="1"/>
  <c r="F37" i="1"/>
  <c r="F38" i="1"/>
  <c r="F39" i="1"/>
  <c r="F40" i="1"/>
  <c r="F28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10" i="1"/>
  <c r="F5" i="1"/>
  <c r="F6" i="1"/>
  <c r="F7" i="1"/>
  <c r="F8" i="1"/>
  <c r="F4" i="1"/>
  <c r="F41" i="1" l="1"/>
  <c r="F90" i="1" l="1"/>
  <c r="F94" i="1" s="1"/>
</calcChain>
</file>

<file path=xl/sharedStrings.xml><?xml version="1.0" encoding="utf-8"?>
<sst xmlns="http://schemas.openxmlformats.org/spreadsheetml/2006/main" count="244" uniqueCount="108">
  <si>
    <t>T.sz.</t>
  </si>
  <si>
    <t>Megnevezés</t>
  </si>
  <si>
    <t>Mennyiség</t>
  </si>
  <si>
    <t>I.</t>
  </si>
  <si>
    <t>Előkészítő-és bontási munkák:</t>
  </si>
  <si>
    <t>db</t>
  </si>
  <si>
    <t>m3</t>
  </si>
  <si>
    <t xml:space="preserve">Földmunkák: </t>
  </si>
  <si>
    <t>II.</t>
  </si>
  <si>
    <t xml:space="preserve">Vízépítési munkák: </t>
  </si>
  <si>
    <t>III.</t>
  </si>
  <si>
    <t>m2</t>
  </si>
  <si>
    <t>m</t>
  </si>
  <si>
    <t>Ideiglenes forgalomkorlátozási eszközök kihelyezése és elbontása:</t>
  </si>
  <si>
    <t>1.</t>
  </si>
  <si>
    <t>3.</t>
  </si>
  <si>
    <t>4.</t>
  </si>
  <si>
    <t>2.</t>
  </si>
  <si>
    <t>6.</t>
  </si>
  <si>
    <t>9.</t>
  </si>
  <si>
    <t>5.</t>
  </si>
  <si>
    <t>Közműkezelőkkel történő egyeztetések, szakfelügyeletek megrendelése:</t>
  </si>
  <si>
    <t xml:space="preserve">Közművezetékek helyének pontosítása, közművezetékek kézi feltárása: </t>
  </si>
  <si>
    <t>Meglévő útburkolat elbontása gépi erővel, kiegészítő kézi munkával, törmelékre, átlagosan, 10,00 cm vastagságban, 400,00x3,50x0,10=140,00 m3</t>
  </si>
  <si>
    <t>Bontási törmelék tehergépjárműre rakása, szállítása hulladéklerakóba, lerakóhelyi díj megfizetésével: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</si>
  <si>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</si>
  <si>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</si>
  <si>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</si>
  <si>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</si>
  <si>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</si>
  <si>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</si>
  <si>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</si>
  <si>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</si>
  <si>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</si>
  <si>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</si>
  <si>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</si>
  <si>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</si>
  <si>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</si>
  <si>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</si>
  <si>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</si>
  <si>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</si>
  <si>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</si>
  <si>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</si>
  <si>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</si>
  <si>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</si>
  <si>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</si>
  <si>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</si>
  <si>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</si>
  <si>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</si>
  <si>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</si>
  <si>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Földkiemelés gépi erővel, kiegészítő kézi munkával, út-és szegélyépítés helyén: 400,00x3,50x0,28=392,00 m3, 400,00x1,60x0,38=243,20 m3, 100,00x5,10x0,38=193,80 m3</t>
  </si>
  <si>
    <t xml:space="preserve">Kitermelt föld tehergépjárműre rakása, szállítása Megrendelő által biztosított lerakóhelyre, 5,00 km távolságig: </t>
  </si>
  <si>
    <t>Földműtükör készítése út-és szegélyépítés helyén: 500,00x5,10=2550,00 m2</t>
  </si>
  <si>
    <t>Földműtükör tömörítése simító hengerzéssel:</t>
  </si>
  <si>
    <t>Földkiemelés gépi erővel kiegészítő kézi munkával, csatornacső és átereszek helyén, földanyag helyi deponálásával: csatornacső: 71,00x0,80x1,00+81,00x0,80x0,90=115,12 m3, átereszek: 65,00x0,80x0,60=31,20 m3</t>
  </si>
  <si>
    <t>Földműtükör készítése aknák helyén, csatornacső és átereszek helyén, kézi erővel: csatornacső: 71,00x0,80+81,00x0,80=121,60 m2, átereszek: 65,00x0,80=52,00 m2</t>
  </si>
  <si>
    <t>Ágyazat készítése homokos kavicsból, 10,00 cm vastagságban csatornacső és átereszek alá: csatornacső: 71,00x0,80x0,10+81,00x0,80x0,10=12,16 m3, átereszek: 65,00x0,80x0,10=5,20 m3</t>
  </si>
  <si>
    <t>Rácsos folyóka beépítése út hossztengelyére merőlegesen, előre gyártott TB 30/40/50 "A" teherbírású mederelemből, acélrács fedlappal, CKt jelű soványbeton alapra és védelemmel:</t>
  </si>
  <si>
    <t xml:space="preserve">Tisztítóaknák építése, előre gyártott KGPVC 315 műanyag tiszttító aknából: </t>
  </si>
  <si>
    <t>Zárt csapadékcsatorna építése előre gyártott KGPVC 315 jelű csatornacsőből, előre elkészített ágyazatra:</t>
  </si>
  <si>
    <t xml:space="preserve">Áteresz építés előre gyártott Leier TA 30/100  jelű elemekből, előre elkészített ágyazatra: </t>
  </si>
  <si>
    <t>Áteresz lezáró szárnyfalak építése helyszíni zsaluzattal, C20-16/KK jelű betonból:</t>
  </si>
  <si>
    <t>Földvisszatöltés elkészült csatornacső és átereszek fölé, gépi erővel, kiegészítő kézi munkával, réteges tömörítéssel: csatornacső: 71,00x0,80x0,90-71,00x0,158x0,158x3,14=51,12-5,57=45,55 m3, csatornacső: 81,00x0,80x0,80-71,00x0,158x0,158x3,14=51,84-5,57=46,27 m3, átereszek: 65,00x0,80x0,50-65,00x0,18x0,18x3,14=26,00-6,61=19,39 m3</t>
  </si>
  <si>
    <t>Kiszoruló földfelesleg tehergépkocsira rakása, szállítása Megrendelő által biztosított lerakóhelyre, 5,00 km távolságig:</t>
  </si>
  <si>
    <t xml:space="preserve">Tereprendezés elkészült vízelvezetési létesítmények környezetében: </t>
  </si>
  <si>
    <t xml:space="preserve">Építőmesteri munkák: </t>
  </si>
  <si>
    <t>"K" jelű szegélysor építése előre gyártott Leier 25x15/10x25 elemekből, C10-24/FN jelű beton alap-és megtámasztással, cementhabarcsos hézagolással:</t>
  </si>
  <si>
    <t>Burkolatalap-és burkolatépítési munkák:</t>
  </si>
  <si>
    <t>Burkolatalap építése M-56 jelű mészkőmurvából, 20,00 cm vastagságban, mészkőmurva bedolgozása finsherrel, tömörítése simító hengerzéssel: 500,00x5,10x0,20=510,00 m3</t>
  </si>
  <si>
    <t>Burkolatalalap kiékelése M-22 jelű mészkőmurvával, 5,00 cm vastagságban, mészkőmurva bedolgozása finsherrel, tömörítése simító hengerzéssel: 500,00x4,50x0,05=112,50 m3</t>
  </si>
  <si>
    <t>Hengerelt aszfalt kötőréteg építése AC-11 kötő 50/70 jelű anyagból, 4,00 cm vastagságban, aszfalt bedolgozása finsherrel, tömörítése simító hengerzéssel: 500,00x4,50x0,04=90,00 m3</t>
  </si>
  <si>
    <t>Hengerelt aszfalt kopóréteg építése AC-11 kopó 50/70 D jelű anyagból, 4,00 cm vastagságban, aszfalt bedolgozása finsherrel, tömörítése simító hengerzéssel: 500,00x4,50x0,04=90,00 m3</t>
  </si>
  <si>
    <t>Befejező munkák:</t>
  </si>
  <si>
    <t>Közműfedlapok új burkolatszintre történő felemelése:</t>
  </si>
  <si>
    <t>Nemesített útpadka építése M-22 jelű mészkőmurvából, átlagosan 10,00 cm vastagságban, 0,75 - 0,75 m szélességben, murva tömörítése simító hengerléssel: 2x400,00x0,75x0,10=60,00 m3</t>
  </si>
  <si>
    <t xml:space="preserve">Betonos burkolatú kapubejárók új burkolatszinthez történő igazítása: </t>
  </si>
  <si>
    <t xml:space="preserve">Aszfaltos burkolatú kapubejárók új burkolatszintre történő igazítása: </t>
  </si>
  <si>
    <t xml:space="preserve">Térköves kapubejárók új burkolatszintre történő igazítása: </t>
  </si>
  <si>
    <t>KRESZ tábla kihelyezése alumínium oszloppal:</t>
  </si>
  <si>
    <t>IV.</t>
  </si>
  <si>
    <t>V.</t>
  </si>
  <si>
    <t>VI.</t>
  </si>
  <si>
    <t>1. Bezenye, Dózsa u. útfelújítás kivitelezési munkái</t>
  </si>
  <si>
    <t>M22 j. murva helyszínre szállítása</t>
  </si>
  <si>
    <t>to</t>
  </si>
  <si>
    <t>Összesen</t>
  </si>
  <si>
    <t xml:space="preserve">Összesen </t>
  </si>
  <si>
    <t>Egységár</t>
  </si>
  <si>
    <t>Összár</t>
  </si>
  <si>
    <t>ME</t>
  </si>
  <si>
    <t>Csapadékvíz elvezető földárok építése trapéz szelvénnyel, kikerülő földanyag tehergépjárműre rakása, szállítása Megrendelő által biztosított lerakóhelyre, 5,00 km távolságig:
((0,6+0,4)*0,5/2)*(1020-48*5)=195 m3</t>
  </si>
  <si>
    <t>Földkiemelés gépi erővel, kiegészítő kézi munkával, út-és szegélyépítés helyén: 
236*3,26*0,28+3,26*6*0,28+6,00*6,00/4*2*0,28=223,42 m3</t>
  </si>
  <si>
    <t>Földműtükör készítése út-és szegélyépítés helyén: 
236*3,26+3,26*6,00+6,00*6,00/4*2=806,92 m2</t>
  </si>
  <si>
    <t>Csapadékvíz elvezető földárok építése trapéz szelvénnyel, kikerülő földanyag tehergépjárműre rakása, szállítása Megrendelő által biztosított lerakóhelyre, 5,00 km távolságig:
((0,6+0,4)*0,5/2)*(236*2-16*5)=98 m3</t>
  </si>
  <si>
    <t>Burkolatalap építése M-56 jelű mészkőmurvából, 20,00 cm vastagságban, mészkőmurva bedolgozása finsherrel, tömörítése simító hengerzéssel: 
(3,26*236+3,26*6+6*6/4*2)*0,20=161,07 m3</t>
  </si>
  <si>
    <t>Burkolatalalap kiékelése M-22 jelű mészkőmurvával, 5,00 cm vastagságban, mészkőmurva bedolgozása finsherrel, tömörítése simító hengerzéssel: 
(3,18*236+3,18*6+6*6/4*2)*0,05=39,32 m3</t>
  </si>
  <si>
    <t>Hengerelt aszfalt kötőréteg építése AC-11 kötő 50/70 jelű anyagból, 4,00 cm vastagságban, aszfalt bedolgozása finsherrel, tömörítése simító hengerzéssel: 
(3,08*236+3,08*6+6*6/4*2)*0,04=30,52 m3</t>
  </si>
  <si>
    <t>Hengerelt aszfalt kopóréteg építése AC-11 kopó 50/70 D jelű anyagból, 4,00 cm vastagságban, aszfalt bedolgozása finsherrel, tömörítése simító hengerzéssel: 
(3,00*236+3,00*6+6*6/4*2)*0,04=29,76 m3</t>
  </si>
  <si>
    <t>Nemesített útpadka építése M-22 jelű mészkőmurvából, átlagosan 10,00 cm vastagságban, 0,75 - 0,75 m szélességben, murva tömörítése simító hengerléssel:
(236*2-16*5)*0,75*0,10=29,40 m3</t>
  </si>
  <si>
    <t>Földműtükör készítése út-és szegélyépítés helyén: 
50,00*4,00=200 m2</t>
  </si>
  <si>
    <t>Burkolatalalap kiékelése M-22 jelű mészkőmurvával, 5,00 cm vastagságban, mészkőmurva bedolgozása finsherrel, tömörítése simító hengerzéssel: 
50,00*4,00*0,10=20 m3</t>
  </si>
  <si>
    <t>4. Bezenye, Dózsa Gy. u. végén lévő földút csatlakozásnál sárrázó burkolat építése</t>
  </si>
  <si>
    <t>Kapubejárók szintreemelése M22 j. murvából
16 db *5,00*3,00*0,10=24 m3</t>
  </si>
  <si>
    <t xml:space="preserve">3. Bezenye-Paprétre  murva szállítása </t>
  </si>
  <si>
    <t>2. Bezenye, Petőfi u. 2. ütem kialakítása</t>
  </si>
  <si>
    <t>Szerződött összeg</t>
  </si>
  <si>
    <t>Különbség</t>
  </si>
  <si>
    <t>Mindösszesen nettó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</si>
</sst>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\ &quot;Ft&quot;"/>
  </numFmts>
  <fonts count="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0" fillId="0" borderId="1" xfId="1" applyFont="1" applyBorder="1"/>
    <xf numFmtId="165" fontId="0" fillId="0" borderId="1" xfId="1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0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0" borderId="1" xfId="0" applyFont="1" applyBorder="1"/>
    <xf numFmtId="2" fontId="5" fillId="0" borderId="1" xfId="0" applyNumberFormat="1" applyFon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/>
    <xf numFmtId="0" fontId="0" fillId="0" borderId="0" xfId="0" applyFont="1" applyAlignment="1">
      <alignment wrapText="1"/>
    </xf>
    <xf numFmtId="166" fontId="0" fillId="0" borderId="0" xfId="0" applyNumberFormat="1" applyFont="1"/>
    <xf numFmtId="0" fontId="5" fillId="0" borderId="6" xfId="0" applyFont="1" applyBorder="1"/>
    <xf numFmtId="166" fontId="0" fillId="0" borderId="7" xfId="0" applyNumberFormat="1" applyFont="1" applyBorder="1"/>
    <xf numFmtId="0" fontId="0" fillId="0" borderId="6" xfId="0" applyFont="1" applyBorder="1"/>
    <xf numFmtId="0" fontId="0" fillId="0" borderId="8" xfId="0" applyFont="1" applyBorder="1"/>
    <xf numFmtId="0" fontId="8" fillId="0" borderId="9" xfId="0" applyFont="1" applyBorder="1" applyAlignment="1">
      <alignment wrapText="1"/>
    </xf>
    <xf numFmtId="0" fontId="4" fillId="0" borderId="9" xfId="0" applyFont="1" applyBorder="1"/>
    <xf numFmtId="166" fontId="8" fillId="0" borderId="10" xfId="0" applyNumberFormat="1" applyFont="1" applyBorder="1"/>
    <xf numFmtId="0" fontId="0" fillId="0" borderId="11" xfId="0" applyFont="1" applyBorder="1"/>
    <xf numFmtId="0" fontId="0" fillId="0" borderId="12" xfId="0" applyFont="1" applyBorder="1"/>
    <xf numFmtId="2" fontId="2" fillId="0" borderId="12" xfId="0" applyNumberFormat="1" applyFont="1" applyBorder="1"/>
    <xf numFmtId="164" fontId="0" fillId="0" borderId="12" xfId="1" applyFont="1" applyBorder="1"/>
    <xf numFmtId="165" fontId="0" fillId="0" borderId="12" xfId="1" applyNumberFormat="1" applyFont="1" applyBorder="1"/>
    <xf numFmtId="166" fontId="0" fillId="0" borderId="13" xfId="0" applyNumberFormat="1" applyFont="1" applyBorder="1"/>
    <xf numFmtId="0" fontId="0" fillId="0" borderId="16" xfId="0" applyFont="1" applyBorder="1"/>
    <xf numFmtId="0" fontId="8" fillId="0" borderId="17" xfId="0" applyFont="1" applyBorder="1" applyAlignment="1">
      <alignment wrapText="1"/>
    </xf>
    <xf numFmtId="0" fontId="0" fillId="0" borderId="17" xfId="0" applyFont="1" applyBorder="1"/>
    <xf numFmtId="166" fontId="8" fillId="0" borderId="18" xfId="0" applyNumberFormat="1" applyFont="1" applyBorder="1"/>
    <xf numFmtId="0" fontId="2" fillId="0" borderId="12" xfId="0" applyFont="1" applyBorder="1" applyAlignment="1">
      <alignment horizontal="left" vertical="center" wrapText="1"/>
    </xf>
    <xf numFmtId="2" fontId="7" fillId="0" borderId="9" xfId="0" applyNumberFormat="1" applyFont="1" applyBorder="1" applyAlignment="1"/>
    <xf numFmtId="0" fontId="0" fillId="0" borderId="9" xfId="0" applyFont="1" applyBorder="1"/>
    <xf numFmtId="166" fontId="7" fillId="0" borderId="9" xfId="0" applyNumberFormat="1" applyFont="1" applyBorder="1" applyAlignment="1"/>
    <xf numFmtId="166" fontId="7" fillId="0" borderId="10" xfId="0" applyNumberFormat="1" applyFont="1" applyBorder="1" applyAlignment="1"/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166" fontId="0" fillId="0" borderId="21" xfId="0" applyNumberFormat="1" applyFont="1" applyBorder="1" applyAlignment="1">
      <alignment horizontal="center" vertical="center"/>
    </xf>
    <xf numFmtId="0" fontId="6" fillId="0" borderId="8" xfId="0" applyFont="1" applyBorder="1"/>
    <xf numFmtId="2" fontId="2" fillId="0" borderId="12" xfId="0" applyNumberFormat="1" applyFont="1" applyBorder="1" applyAlignment="1">
      <alignment wrapText="1"/>
    </xf>
    <xf numFmtId="2" fontId="0" fillId="0" borderId="12" xfId="0" applyNumberFormat="1" applyFont="1" applyBorder="1"/>
    <xf numFmtId="166" fontId="2" fillId="0" borderId="0" xfId="0" applyNumberFormat="1" applyFont="1" applyBorder="1" applyAlignment="1">
      <alignment horizontal="right" vertical="center"/>
    </xf>
    <xf numFmtId="166" fontId="0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view="pageBreakPreview" topLeftCell="A73" zoomScaleNormal="100" zoomScaleSheetLayoutView="100" workbookViewId="0">
      <selection activeCell="B90" sqref="B90"/>
    </sheetView>
  </sheetViews>
  <sheetFormatPr defaultRowHeight="12.75" x14ac:dyDescent="0.2"/>
  <cols>
    <col min="1" max="1" width="9.140625" style="6"/>
    <col min="2" max="2" width="77.42578125" style="14" customWidth="1"/>
    <col min="3" max="3" width="10" style="6" bestFit="1" customWidth="1"/>
    <col min="4" max="4" width="3.85546875" style="6" bestFit="1" customWidth="1"/>
    <col min="5" max="5" width="9" style="6" bestFit="1" customWidth="1"/>
    <col min="6" max="6" width="15.42578125" style="15" bestFit="1" customWidth="1"/>
    <col min="7" max="16384" width="9.140625" style="6"/>
  </cols>
  <sheetData>
    <row r="1" spans="1:6" ht="39.75" customHeight="1" thickBot="1" x14ac:dyDescent="0.25">
      <c r="A1" s="38" t="s">
        <v>0</v>
      </c>
      <c r="B1" s="39" t="s">
        <v>1</v>
      </c>
      <c r="C1" s="40" t="s">
        <v>2</v>
      </c>
      <c r="D1" s="40" t="s">
        <v>89</v>
      </c>
      <c r="E1" s="39" t="s">
        <v>87</v>
      </c>
      <c r="F1" s="41" t="s">
        <v>88</v>
      </c>
    </row>
    <row r="2" spans="1:6" ht="19.5" customHeight="1" x14ac:dyDescent="0.2">
      <c r="A2" s="51" t="s">
        <v>82</v>
      </c>
      <c r="B2" s="52"/>
      <c r="C2" s="52"/>
      <c r="D2" s="52"/>
      <c r="E2" s="52"/>
      <c r="F2" s="53"/>
    </row>
    <row r="3" spans="1:6" x14ac:dyDescent="0.2">
      <c r="A3" s="16" t="s">
        <v>3</v>
      </c>
      <c r="B3" s="8" t="s">
        <v>4</v>
      </c>
      <c r="C3" s="9"/>
      <c r="D3" s="9"/>
      <c r="E3" s="9"/>
      <c r="F3" s="17"/>
    </row>
    <row r="4" spans="1:6" x14ac:dyDescent="0.2">
      <c r="A4" s="18" t="s">
        <v>14</v>
      </c>
      <c r="B4" s="1" t="s">
        <v>13</v>
      </c>
      <c r="C4" s="2">
        <v>1</v>
      </c>
      <c r="D4" s="9" t="s">
        <v>5</v>
      </c>
      <c r="E4" s="3">
        <v>125000</v>
      </c>
      <c r="F4" s="17">
        <f>C4*E4</f>
        <v>125000</v>
      </c>
    </row>
    <row r="5" spans="1:6" x14ac:dyDescent="0.2">
      <c r="A5" s="18" t="s">
        <v>17</v>
      </c>
      <c r="B5" s="4" t="s">
        <v>21</v>
      </c>
      <c r="C5" s="2">
        <v>4</v>
      </c>
      <c r="D5" s="9" t="s">
        <v>5</v>
      </c>
      <c r="E5" s="3">
        <v>30000</v>
      </c>
      <c r="F5" s="17">
        <f t="shared" ref="F5:F8" si="0">C5*E5</f>
        <v>120000</v>
      </c>
    </row>
    <row r="6" spans="1:6" x14ac:dyDescent="0.2">
      <c r="A6" s="18" t="s">
        <v>15</v>
      </c>
      <c r="B6" s="4" t="s">
        <v>22</v>
      </c>
      <c r="C6" s="2">
        <v>1</v>
      </c>
      <c r="D6" s="9" t="s">
        <v>5</v>
      </c>
      <c r="E6" s="3">
        <v>45000</v>
      </c>
      <c r="F6" s="17">
        <f t="shared" si="0"/>
        <v>45000</v>
      </c>
    </row>
    <row r="7" spans="1:6" ht="25.5" x14ac:dyDescent="0.2">
      <c r="A7" s="18" t="s">
        <v>16</v>
      </c>
      <c r="B7" s="4" t="s">
        <v>23</v>
      </c>
      <c r="C7" s="2">
        <v>140</v>
      </c>
      <c r="D7" s="9" t="s">
        <v>6</v>
      </c>
      <c r="E7" s="3">
        <v>2465</v>
      </c>
      <c r="F7" s="17">
        <f t="shared" si="0"/>
        <v>345100</v>
      </c>
    </row>
    <row r="8" spans="1:6" ht="25.5" x14ac:dyDescent="0.2">
      <c r="A8" s="18" t="s">
        <v>20</v>
      </c>
      <c r="B8" s="4" t="s">
        <v>24</v>
      </c>
      <c r="C8" s="2">
        <v>140</v>
      </c>
      <c r="D8" s="9" t="s">
        <v>6</v>
      </c>
      <c r="E8" s="3">
        <v>10200</v>
      </c>
      <c r="F8" s="17">
        <f t="shared" si="0"/>
        <v>1428000</v>
      </c>
    </row>
    <row r="9" spans="1:6" x14ac:dyDescent="0.2">
      <c r="A9" s="16" t="s">
        <v>8</v>
      </c>
      <c r="B9" s="10" t="s">
        <v>7</v>
      </c>
      <c r="C9" s="9"/>
      <c r="D9" s="9"/>
      <c r="E9" s="9"/>
      <c r="F9" s="17"/>
    </row>
    <row r="10" spans="1:6" ht="38.25" x14ac:dyDescent="0.2">
      <c r="A10" s="18" t="s">
        <v>18</v>
      </c>
      <c r="B10" s="11" t="s">
        <v>50</v>
      </c>
      <c r="C10" s="2">
        <v>829</v>
      </c>
      <c r="D10" s="9" t="s">
        <v>6</v>
      </c>
      <c r="E10" s="3">
        <v>1194</v>
      </c>
      <c r="F10" s="17">
        <f>C10*E10</f>
        <v>989826</v>
      </c>
    </row>
    <row r="11" spans="1:6" ht="25.5" x14ac:dyDescent="0.2">
      <c r="A11" s="18" t="s">
        <v>25</v>
      </c>
      <c r="B11" s="12" t="s">
        <v>51</v>
      </c>
      <c r="C11" s="2">
        <v>829</v>
      </c>
      <c r="D11" s="9" t="s">
        <v>6</v>
      </c>
      <c r="E11" s="3">
        <v>1113</v>
      </c>
      <c r="F11" s="17">
        <f t="shared" ref="F11:F26" si="1">C11*E11</f>
        <v>922677</v>
      </c>
    </row>
    <row r="12" spans="1:6" x14ac:dyDescent="0.2">
      <c r="A12" s="18" t="s">
        <v>26</v>
      </c>
      <c r="B12" s="12" t="s">
        <v>52</v>
      </c>
      <c r="C12" s="2">
        <v>2550</v>
      </c>
      <c r="D12" s="9" t="s">
        <v>11</v>
      </c>
      <c r="E12" s="3">
        <v>368</v>
      </c>
      <c r="F12" s="17">
        <f t="shared" si="1"/>
        <v>938400</v>
      </c>
    </row>
    <row r="13" spans="1:6" x14ac:dyDescent="0.2">
      <c r="A13" s="18" t="s">
        <v>19</v>
      </c>
      <c r="B13" s="12" t="s">
        <v>53</v>
      </c>
      <c r="C13" s="2">
        <v>2550</v>
      </c>
      <c r="D13" s="9" t="s">
        <v>11</v>
      </c>
      <c r="E13" s="3">
        <v>326</v>
      </c>
      <c r="F13" s="17">
        <f t="shared" si="1"/>
        <v>831300</v>
      </c>
    </row>
    <row r="14" spans="1:6" x14ac:dyDescent="0.2">
      <c r="A14" s="16" t="s">
        <v>10</v>
      </c>
      <c r="B14" s="10" t="s">
        <v>9</v>
      </c>
      <c r="C14" s="9"/>
      <c r="D14" s="9"/>
      <c r="E14" s="9"/>
      <c r="F14" s="17"/>
    </row>
    <row r="15" spans="1:6" ht="38.25" x14ac:dyDescent="0.2">
      <c r="A15" s="18" t="s">
        <v>27</v>
      </c>
      <c r="B15" s="4" t="s">
        <v>54</v>
      </c>
      <c r="C15" s="2">
        <v>0</v>
      </c>
      <c r="D15" s="9" t="s">
        <v>6</v>
      </c>
      <c r="E15" s="3">
        <v>2621</v>
      </c>
      <c r="F15" s="17">
        <f t="shared" si="1"/>
        <v>0</v>
      </c>
    </row>
    <row r="16" spans="1:6" ht="25.5" x14ac:dyDescent="0.2">
      <c r="A16" s="18" t="s">
        <v>28</v>
      </c>
      <c r="B16" s="4" t="s">
        <v>55</v>
      </c>
      <c r="C16" s="2">
        <v>0</v>
      </c>
      <c r="D16" s="9" t="s">
        <v>11</v>
      </c>
      <c r="E16" s="3">
        <v>652</v>
      </c>
      <c r="F16" s="17">
        <f t="shared" si="1"/>
        <v>0</v>
      </c>
    </row>
    <row r="17" spans="1:6" ht="38.25" x14ac:dyDescent="0.2">
      <c r="A17" s="18" t="s">
        <v>29</v>
      </c>
      <c r="B17" s="4" t="s">
        <v>56</v>
      </c>
      <c r="C17" s="2">
        <v>0</v>
      </c>
      <c r="D17" s="9" t="s">
        <v>6</v>
      </c>
      <c r="E17" s="3">
        <v>9026</v>
      </c>
      <c r="F17" s="17">
        <f t="shared" si="1"/>
        <v>0</v>
      </c>
    </row>
    <row r="18" spans="1:6" ht="38.25" x14ac:dyDescent="0.2">
      <c r="A18" s="18" t="s">
        <v>30</v>
      </c>
      <c r="B18" s="4" t="s">
        <v>57</v>
      </c>
      <c r="C18" s="2">
        <v>0</v>
      </c>
      <c r="D18" s="9" t="s">
        <v>12</v>
      </c>
      <c r="E18" s="3">
        <v>213560</v>
      </c>
      <c r="F18" s="17">
        <f t="shared" si="1"/>
        <v>0</v>
      </c>
    </row>
    <row r="19" spans="1:6" x14ac:dyDescent="0.2">
      <c r="A19" s="18" t="s">
        <v>31</v>
      </c>
      <c r="B19" s="4" t="s">
        <v>58</v>
      </c>
      <c r="C19" s="2">
        <v>0</v>
      </c>
      <c r="D19" s="9" t="s">
        <v>5</v>
      </c>
      <c r="E19" s="3">
        <v>154892</v>
      </c>
      <c r="F19" s="17">
        <f t="shared" si="1"/>
        <v>0</v>
      </c>
    </row>
    <row r="20" spans="1:6" ht="25.5" x14ac:dyDescent="0.2">
      <c r="A20" s="18" t="s">
        <v>32</v>
      </c>
      <c r="B20" s="4" t="s">
        <v>59</v>
      </c>
      <c r="C20" s="2">
        <v>0</v>
      </c>
      <c r="D20" s="9" t="s">
        <v>12</v>
      </c>
      <c r="E20" s="3">
        <v>27430</v>
      </c>
      <c r="F20" s="17">
        <f t="shared" si="1"/>
        <v>0</v>
      </c>
    </row>
    <row r="21" spans="1:6" x14ac:dyDescent="0.2">
      <c r="A21" s="18" t="s">
        <v>33</v>
      </c>
      <c r="B21" s="4" t="s">
        <v>60</v>
      </c>
      <c r="C21" s="2">
        <v>0</v>
      </c>
      <c r="D21" s="9" t="s">
        <v>5</v>
      </c>
      <c r="E21" s="3">
        <v>19792</v>
      </c>
      <c r="F21" s="17">
        <f t="shared" si="1"/>
        <v>0</v>
      </c>
    </row>
    <row r="22" spans="1:6" x14ac:dyDescent="0.2">
      <c r="A22" s="18" t="s">
        <v>34</v>
      </c>
      <c r="B22" s="4" t="s">
        <v>61</v>
      </c>
      <c r="C22" s="2">
        <v>0</v>
      </c>
      <c r="D22" s="9" t="s">
        <v>5</v>
      </c>
      <c r="E22" s="3">
        <v>37541</v>
      </c>
      <c r="F22" s="17">
        <f t="shared" si="1"/>
        <v>0</v>
      </c>
    </row>
    <row r="23" spans="1:6" ht="63.75" x14ac:dyDescent="0.2">
      <c r="A23" s="18" t="s">
        <v>35</v>
      </c>
      <c r="B23" s="4" t="s">
        <v>62</v>
      </c>
      <c r="C23" s="2">
        <v>0</v>
      </c>
      <c r="D23" s="9" t="s">
        <v>6</v>
      </c>
      <c r="E23" s="3">
        <v>2248</v>
      </c>
      <c r="F23" s="17">
        <f t="shared" si="1"/>
        <v>0</v>
      </c>
    </row>
    <row r="24" spans="1:6" ht="25.5" x14ac:dyDescent="0.2">
      <c r="A24" s="18" t="s">
        <v>36</v>
      </c>
      <c r="B24" s="4" t="s">
        <v>63</v>
      </c>
      <c r="C24" s="2">
        <v>0</v>
      </c>
      <c r="D24" s="9" t="s">
        <v>6</v>
      </c>
      <c r="E24" s="3">
        <v>1113</v>
      </c>
      <c r="F24" s="17">
        <f t="shared" si="1"/>
        <v>0</v>
      </c>
    </row>
    <row r="25" spans="1:6" ht="51" x14ac:dyDescent="0.2">
      <c r="A25" s="18" t="s">
        <v>37</v>
      </c>
      <c r="B25" s="4" t="s">
        <v>90</v>
      </c>
      <c r="C25" s="2">
        <v>195</v>
      </c>
      <c r="D25" s="9" t="s">
        <v>6</v>
      </c>
      <c r="E25" s="3">
        <v>3458</v>
      </c>
      <c r="F25" s="17">
        <f t="shared" si="1"/>
        <v>674310</v>
      </c>
    </row>
    <row r="26" spans="1:6" x14ac:dyDescent="0.2">
      <c r="A26" s="18" t="s">
        <v>38</v>
      </c>
      <c r="B26" s="4" t="s">
        <v>64</v>
      </c>
      <c r="C26" s="2">
        <v>0</v>
      </c>
      <c r="D26" s="9" t="s">
        <v>11</v>
      </c>
      <c r="E26" s="3">
        <v>312</v>
      </c>
      <c r="F26" s="17">
        <f t="shared" si="1"/>
        <v>0</v>
      </c>
    </row>
    <row r="27" spans="1:6" x14ac:dyDescent="0.2">
      <c r="A27" s="16" t="s">
        <v>79</v>
      </c>
      <c r="B27" s="7" t="s">
        <v>65</v>
      </c>
      <c r="C27" s="9"/>
      <c r="D27" s="9"/>
      <c r="E27" s="9"/>
      <c r="F27" s="17"/>
    </row>
    <row r="28" spans="1:6" ht="25.5" x14ac:dyDescent="0.2">
      <c r="A28" s="18" t="s">
        <v>39</v>
      </c>
      <c r="B28" s="4" t="s">
        <v>66</v>
      </c>
      <c r="C28" s="2">
        <v>1000</v>
      </c>
      <c r="D28" s="9" t="s">
        <v>12</v>
      </c>
      <c r="E28" s="3">
        <v>5752</v>
      </c>
      <c r="F28" s="17">
        <f>C28*E28</f>
        <v>5752000</v>
      </c>
    </row>
    <row r="29" spans="1:6" x14ac:dyDescent="0.2">
      <c r="A29" s="16" t="s">
        <v>80</v>
      </c>
      <c r="B29" s="10" t="s">
        <v>67</v>
      </c>
      <c r="C29" s="9"/>
      <c r="D29" s="9"/>
      <c r="E29" s="9"/>
      <c r="F29" s="17"/>
    </row>
    <row r="30" spans="1:6" ht="25.5" x14ac:dyDescent="0.2">
      <c r="A30" s="18" t="s">
        <v>40</v>
      </c>
      <c r="B30" s="12" t="s">
        <v>68</v>
      </c>
      <c r="C30" s="2">
        <v>510</v>
      </c>
      <c r="D30" s="9" t="s">
        <v>6</v>
      </c>
      <c r="E30" s="3">
        <v>14265</v>
      </c>
      <c r="F30" s="17">
        <f t="shared" ref="F30:F40" si="2">C30*E30</f>
        <v>7275150</v>
      </c>
    </row>
    <row r="31" spans="1:6" ht="38.25" x14ac:dyDescent="0.2">
      <c r="A31" s="18" t="s">
        <v>41</v>
      </c>
      <c r="B31" s="4" t="s">
        <v>69</v>
      </c>
      <c r="C31" s="13">
        <v>112.5</v>
      </c>
      <c r="D31" s="9" t="s">
        <v>6</v>
      </c>
      <c r="E31" s="3">
        <v>16981</v>
      </c>
      <c r="F31" s="17">
        <f t="shared" si="2"/>
        <v>1910362.5</v>
      </c>
    </row>
    <row r="32" spans="1:6" ht="38.25" x14ac:dyDescent="0.2">
      <c r="A32" s="18" t="s">
        <v>42</v>
      </c>
      <c r="B32" s="12" t="s">
        <v>70</v>
      </c>
      <c r="C32" s="13">
        <v>90</v>
      </c>
      <c r="D32" s="9" t="s">
        <v>6</v>
      </c>
      <c r="E32" s="3">
        <v>75052</v>
      </c>
      <c r="F32" s="17">
        <f t="shared" si="2"/>
        <v>6754680</v>
      </c>
    </row>
    <row r="33" spans="1:11" ht="38.25" x14ac:dyDescent="0.2">
      <c r="A33" s="18" t="s">
        <v>43</v>
      </c>
      <c r="B33" s="12" t="s">
        <v>71</v>
      </c>
      <c r="C33" s="13">
        <v>90</v>
      </c>
      <c r="D33" s="9" t="s">
        <v>6</v>
      </c>
      <c r="E33" s="3">
        <v>80123</v>
      </c>
      <c r="F33" s="17">
        <f t="shared" si="2"/>
        <v>7211070</v>
      </c>
    </row>
    <row r="34" spans="1:11" x14ac:dyDescent="0.2">
      <c r="A34" s="16" t="s">
        <v>81</v>
      </c>
      <c r="B34" s="10" t="s">
        <v>72</v>
      </c>
      <c r="C34" s="9"/>
      <c r="D34" s="9"/>
      <c r="E34" s="9"/>
      <c r="F34" s="17"/>
    </row>
    <row r="35" spans="1:11" x14ac:dyDescent="0.2">
      <c r="A35" s="18" t="s">
        <v>44</v>
      </c>
      <c r="B35" s="5" t="s">
        <v>73</v>
      </c>
      <c r="C35" s="2">
        <v>5</v>
      </c>
      <c r="D35" s="9" t="s">
        <v>5</v>
      </c>
      <c r="E35" s="3">
        <v>52694</v>
      </c>
      <c r="F35" s="17">
        <f t="shared" si="2"/>
        <v>263470</v>
      </c>
    </row>
    <row r="36" spans="1:11" ht="38.25" x14ac:dyDescent="0.2">
      <c r="A36" s="18" t="s">
        <v>45</v>
      </c>
      <c r="B36" s="4" t="s">
        <v>74</v>
      </c>
      <c r="C36" s="2">
        <v>60</v>
      </c>
      <c r="D36" s="9" t="s">
        <v>6</v>
      </c>
      <c r="E36" s="3">
        <v>16940</v>
      </c>
      <c r="F36" s="17">
        <f t="shared" si="2"/>
        <v>1016400</v>
      </c>
    </row>
    <row r="37" spans="1:11" x14ac:dyDescent="0.2">
      <c r="A37" s="18" t="s">
        <v>46</v>
      </c>
      <c r="B37" s="5" t="s">
        <v>75</v>
      </c>
      <c r="C37" s="2">
        <v>0</v>
      </c>
      <c r="D37" s="9" t="s">
        <v>12</v>
      </c>
      <c r="E37" s="9"/>
      <c r="F37" s="17">
        <f t="shared" si="2"/>
        <v>0</v>
      </c>
    </row>
    <row r="38" spans="1:11" x14ac:dyDescent="0.2">
      <c r="A38" s="18" t="s">
        <v>47</v>
      </c>
      <c r="B38" s="5" t="s">
        <v>76</v>
      </c>
      <c r="C38" s="2">
        <v>0</v>
      </c>
      <c r="D38" s="9" t="s">
        <v>12</v>
      </c>
      <c r="E38" s="3"/>
      <c r="F38" s="17">
        <f t="shared" si="2"/>
        <v>0</v>
      </c>
      <c r="G38" s="47"/>
      <c r="H38" s="47"/>
      <c r="I38" s="47"/>
      <c r="J38" s="47"/>
      <c r="K38" s="47"/>
    </row>
    <row r="39" spans="1:11" x14ac:dyDescent="0.2">
      <c r="A39" s="18" t="s">
        <v>48</v>
      </c>
      <c r="B39" s="5" t="s">
        <v>77</v>
      </c>
      <c r="C39" s="2">
        <v>0</v>
      </c>
      <c r="D39" s="9" t="s">
        <v>12</v>
      </c>
      <c r="E39" s="3"/>
      <c r="F39" s="17">
        <f t="shared" si="2"/>
        <v>0</v>
      </c>
      <c r="G39" s="47"/>
      <c r="H39" s="47"/>
      <c r="I39" s="47"/>
      <c r="J39" s="47"/>
      <c r="K39" s="47"/>
    </row>
    <row r="40" spans="1:11" ht="13.5" thickBot="1" x14ac:dyDescent="0.25">
      <c r="A40" s="23" t="s">
        <v>49</v>
      </c>
      <c r="B40" s="25" t="s">
        <v>78</v>
      </c>
      <c r="C40" s="26">
        <v>1</v>
      </c>
      <c r="D40" s="24" t="s">
        <v>5</v>
      </c>
      <c r="E40" s="27">
        <v>39557</v>
      </c>
      <c r="F40" s="28">
        <f t="shared" si="2"/>
        <v>39557</v>
      </c>
    </row>
    <row r="41" spans="1:11" ht="16.5" customHeight="1" thickTop="1" thickBot="1" x14ac:dyDescent="0.3">
      <c r="A41" s="42"/>
      <c r="B41" s="34" t="s">
        <v>86</v>
      </c>
      <c r="C41" s="35"/>
      <c r="D41" s="36"/>
      <c r="E41" s="36"/>
      <c r="F41" s="37">
        <f>ROUND(SUM(F4:F40),0)</f>
        <v>36642303</v>
      </c>
    </row>
    <row r="42" spans="1:11" ht="20.25" customHeight="1" x14ac:dyDescent="0.2">
      <c r="A42" s="51" t="s">
        <v>104</v>
      </c>
      <c r="B42" s="52"/>
      <c r="C42" s="52"/>
      <c r="D42" s="52"/>
      <c r="E42" s="52"/>
      <c r="F42" s="53"/>
    </row>
    <row r="43" spans="1:11" x14ac:dyDescent="0.2">
      <c r="A43" s="16" t="s">
        <v>3</v>
      </c>
      <c r="B43" s="8" t="s">
        <v>4</v>
      </c>
      <c r="C43" s="9"/>
      <c r="D43" s="9"/>
      <c r="E43" s="9"/>
      <c r="F43" s="17"/>
    </row>
    <row r="44" spans="1:11" x14ac:dyDescent="0.2">
      <c r="A44" s="18" t="s">
        <v>14</v>
      </c>
      <c r="B44" s="1" t="s">
        <v>13</v>
      </c>
      <c r="C44" s="2">
        <v>1</v>
      </c>
      <c r="D44" s="9" t="s">
        <v>5</v>
      </c>
      <c r="E44" s="3">
        <v>125000</v>
      </c>
      <c r="F44" s="17">
        <f>C44*E44</f>
        <v>125000</v>
      </c>
    </row>
    <row r="45" spans="1:11" x14ac:dyDescent="0.2">
      <c r="A45" s="18" t="s">
        <v>17</v>
      </c>
      <c r="B45" s="4" t="s">
        <v>21</v>
      </c>
      <c r="C45" s="2">
        <v>4</v>
      </c>
      <c r="D45" s="9" t="s">
        <v>5</v>
      </c>
      <c r="E45" s="3">
        <v>30000</v>
      </c>
      <c r="F45" s="17">
        <f t="shared" ref="F45:F46" si="3">C45*E45</f>
        <v>120000</v>
      </c>
    </row>
    <row r="46" spans="1:11" x14ac:dyDescent="0.2">
      <c r="A46" s="18" t="s">
        <v>15</v>
      </c>
      <c r="B46" s="4" t="s">
        <v>22</v>
      </c>
      <c r="C46" s="2">
        <v>1</v>
      </c>
      <c r="D46" s="9" t="s">
        <v>5</v>
      </c>
      <c r="E46" s="3">
        <v>45000</v>
      </c>
      <c r="F46" s="17">
        <f t="shared" si="3"/>
        <v>45000</v>
      </c>
    </row>
    <row r="47" spans="1:11" x14ac:dyDescent="0.2">
      <c r="A47" s="16" t="s">
        <v>8</v>
      </c>
      <c r="B47" s="10" t="s">
        <v>7</v>
      </c>
      <c r="C47" s="9"/>
      <c r="D47" s="9"/>
      <c r="E47" s="9"/>
      <c r="F47" s="17"/>
    </row>
    <row r="48" spans="1:11" ht="25.5" x14ac:dyDescent="0.2">
      <c r="A48" s="18" t="s">
        <v>18</v>
      </c>
      <c r="B48" s="11" t="s">
        <v>91</v>
      </c>
      <c r="C48" s="2">
        <v>223.42</v>
      </c>
      <c r="D48" s="9" t="s">
        <v>6</v>
      </c>
      <c r="E48" s="3">
        <v>1194</v>
      </c>
      <c r="F48" s="17">
        <f>C48*E48</f>
        <v>266763.48</v>
      </c>
    </row>
    <row r="49" spans="1:6" ht="25.5" x14ac:dyDescent="0.2">
      <c r="A49" s="18" t="s">
        <v>25</v>
      </c>
      <c r="B49" s="12" t="s">
        <v>51</v>
      </c>
      <c r="C49" s="2">
        <v>223.42</v>
      </c>
      <c r="D49" s="9" t="s">
        <v>6</v>
      </c>
      <c r="E49" s="3">
        <v>1113</v>
      </c>
      <c r="F49" s="17">
        <f t="shared" ref="F49:F51" si="4">C49*E49</f>
        <v>248666.46</v>
      </c>
    </row>
    <row r="50" spans="1:6" ht="25.5" x14ac:dyDescent="0.2">
      <c r="A50" s="18" t="s">
        <v>26</v>
      </c>
      <c r="B50" s="12" t="s">
        <v>92</v>
      </c>
      <c r="C50" s="2">
        <v>806.92</v>
      </c>
      <c r="D50" s="9" t="s">
        <v>11</v>
      </c>
      <c r="E50" s="3">
        <v>368</v>
      </c>
      <c r="F50" s="17">
        <f t="shared" si="4"/>
        <v>296946.56</v>
      </c>
    </row>
    <row r="51" spans="1:6" x14ac:dyDescent="0.2">
      <c r="A51" s="18" t="s">
        <v>19</v>
      </c>
      <c r="B51" s="12" t="s">
        <v>53</v>
      </c>
      <c r="C51" s="2">
        <v>806.92</v>
      </c>
      <c r="D51" s="9" t="s">
        <v>11</v>
      </c>
      <c r="E51" s="3">
        <v>326</v>
      </c>
      <c r="F51" s="17">
        <f t="shared" si="4"/>
        <v>263055.92</v>
      </c>
    </row>
    <row r="52" spans="1:6" x14ac:dyDescent="0.2">
      <c r="A52" s="16" t="s">
        <v>10</v>
      </c>
      <c r="B52" s="10" t="s">
        <v>9</v>
      </c>
      <c r="C52" s="9"/>
      <c r="D52" s="9"/>
      <c r="E52" s="9"/>
      <c r="F52" s="17"/>
    </row>
    <row r="53" spans="1:6" ht="38.25" x14ac:dyDescent="0.2">
      <c r="A53" s="18" t="s">
        <v>27</v>
      </c>
      <c r="B53" s="4" t="s">
        <v>54</v>
      </c>
      <c r="C53" s="2">
        <v>0</v>
      </c>
      <c r="D53" s="9" t="s">
        <v>6</v>
      </c>
      <c r="E53" s="3">
        <v>2621</v>
      </c>
      <c r="F53" s="17">
        <f t="shared" ref="F53:F64" si="5">C53*E53</f>
        <v>0</v>
      </c>
    </row>
    <row r="54" spans="1:6" ht="25.5" x14ac:dyDescent="0.2">
      <c r="A54" s="18" t="s">
        <v>28</v>
      </c>
      <c r="B54" s="4" t="s">
        <v>55</v>
      </c>
      <c r="C54" s="2">
        <v>0</v>
      </c>
      <c r="D54" s="9" t="s">
        <v>11</v>
      </c>
      <c r="E54" s="3">
        <v>652</v>
      </c>
      <c r="F54" s="17">
        <f t="shared" si="5"/>
        <v>0</v>
      </c>
    </row>
    <row r="55" spans="1:6" ht="38.25" x14ac:dyDescent="0.2">
      <c r="A55" s="18" t="s">
        <v>29</v>
      </c>
      <c r="B55" s="4" t="s">
        <v>56</v>
      </c>
      <c r="C55" s="2">
        <v>0</v>
      </c>
      <c r="D55" s="9" t="s">
        <v>6</v>
      </c>
      <c r="E55" s="3">
        <v>9026</v>
      </c>
      <c r="F55" s="17">
        <f t="shared" si="5"/>
        <v>0</v>
      </c>
    </row>
    <row r="56" spans="1:6" ht="38.25" x14ac:dyDescent="0.2">
      <c r="A56" s="18" t="s">
        <v>30</v>
      </c>
      <c r="B56" s="4" t="s">
        <v>57</v>
      </c>
      <c r="C56" s="2">
        <v>0</v>
      </c>
      <c r="D56" s="9" t="s">
        <v>12</v>
      </c>
      <c r="E56" s="3">
        <v>213560</v>
      </c>
      <c r="F56" s="17">
        <f t="shared" si="5"/>
        <v>0</v>
      </c>
    </row>
    <row r="57" spans="1:6" x14ac:dyDescent="0.2">
      <c r="A57" s="18" t="s">
        <v>31</v>
      </c>
      <c r="B57" s="4" t="s">
        <v>58</v>
      </c>
      <c r="C57" s="2">
        <v>0</v>
      </c>
      <c r="D57" s="9" t="s">
        <v>5</v>
      </c>
      <c r="E57" s="3">
        <v>154892</v>
      </c>
      <c r="F57" s="17">
        <f t="shared" si="5"/>
        <v>0</v>
      </c>
    </row>
    <row r="58" spans="1:6" ht="25.5" x14ac:dyDescent="0.2">
      <c r="A58" s="18" t="s">
        <v>32</v>
      </c>
      <c r="B58" s="4" t="s">
        <v>59</v>
      </c>
      <c r="C58" s="2">
        <v>0</v>
      </c>
      <c r="D58" s="9" t="s">
        <v>12</v>
      </c>
      <c r="E58" s="3">
        <v>27430</v>
      </c>
      <c r="F58" s="17">
        <f t="shared" si="5"/>
        <v>0</v>
      </c>
    </row>
    <row r="59" spans="1:6" x14ac:dyDescent="0.2">
      <c r="A59" s="18" t="s">
        <v>33</v>
      </c>
      <c r="B59" s="4" t="s">
        <v>60</v>
      </c>
      <c r="C59" s="2">
        <v>0</v>
      </c>
      <c r="D59" s="9" t="s">
        <v>5</v>
      </c>
      <c r="E59" s="3">
        <v>19792</v>
      </c>
      <c r="F59" s="17">
        <f t="shared" si="5"/>
        <v>0</v>
      </c>
    </row>
    <row r="60" spans="1:6" x14ac:dyDescent="0.2">
      <c r="A60" s="18" t="s">
        <v>34</v>
      </c>
      <c r="B60" s="4" t="s">
        <v>61</v>
      </c>
      <c r="C60" s="2">
        <v>0</v>
      </c>
      <c r="D60" s="9" t="s">
        <v>5</v>
      </c>
      <c r="E60" s="3">
        <v>37541</v>
      </c>
      <c r="F60" s="17">
        <f t="shared" si="5"/>
        <v>0</v>
      </c>
    </row>
    <row r="61" spans="1:6" ht="63.75" x14ac:dyDescent="0.2">
      <c r="A61" s="18" t="s">
        <v>35</v>
      </c>
      <c r="B61" s="4" t="s">
        <v>62</v>
      </c>
      <c r="C61" s="2">
        <v>0</v>
      </c>
      <c r="D61" s="9" t="s">
        <v>6</v>
      </c>
      <c r="E61" s="3">
        <v>2248</v>
      </c>
      <c r="F61" s="17">
        <f t="shared" si="5"/>
        <v>0</v>
      </c>
    </row>
    <row r="62" spans="1:6" ht="25.5" x14ac:dyDescent="0.2">
      <c r="A62" s="18" t="s">
        <v>36</v>
      </c>
      <c r="B62" s="4" t="s">
        <v>63</v>
      </c>
      <c r="C62" s="2">
        <v>0</v>
      </c>
      <c r="D62" s="9" t="s">
        <v>6</v>
      </c>
      <c r="E62" s="3">
        <v>1113</v>
      </c>
      <c r="F62" s="17">
        <f t="shared" si="5"/>
        <v>0</v>
      </c>
    </row>
    <row r="63" spans="1:6" ht="51" x14ac:dyDescent="0.2">
      <c r="A63" s="18" t="s">
        <v>37</v>
      </c>
      <c r="B63" s="4" t="s">
        <v>93</v>
      </c>
      <c r="C63" s="2">
        <v>98</v>
      </c>
      <c r="D63" s="9" t="s">
        <v>6</v>
      </c>
      <c r="E63" s="3">
        <v>3458</v>
      </c>
      <c r="F63" s="17">
        <f t="shared" si="5"/>
        <v>338884</v>
      </c>
    </row>
    <row r="64" spans="1:6" x14ac:dyDescent="0.2">
      <c r="A64" s="18" t="s">
        <v>38</v>
      </c>
      <c r="B64" s="4" t="s">
        <v>64</v>
      </c>
      <c r="C64" s="2">
        <v>0</v>
      </c>
      <c r="D64" s="9" t="s">
        <v>11</v>
      </c>
      <c r="E64" s="3">
        <v>312</v>
      </c>
      <c r="F64" s="17">
        <f t="shared" si="5"/>
        <v>0</v>
      </c>
    </row>
    <row r="65" spans="1:6" x14ac:dyDescent="0.2">
      <c r="A65" s="16" t="s">
        <v>79</v>
      </c>
      <c r="B65" s="7" t="s">
        <v>65</v>
      </c>
      <c r="C65" s="9"/>
      <c r="D65" s="9"/>
      <c r="E65" s="9"/>
      <c r="F65" s="17"/>
    </row>
    <row r="66" spans="1:6" ht="25.5" x14ac:dyDescent="0.2">
      <c r="A66" s="18" t="s">
        <v>39</v>
      </c>
      <c r="B66" s="4" t="s">
        <v>66</v>
      </c>
      <c r="C66" s="2">
        <v>0</v>
      </c>
      <c r="D66" s="9" t="s">
        <v>12</v>
      </c>
      <c r="E66" s="3">
        <v>5752</v>
      </c>
      <c r="F66" s="17">
        <f>C66*E66</f>
        <v>0</v>
      </c>
    </row>
    <row r="67" spans="1:6" x14ac:dyDescent="0.2">
      <c r="A67" s="16" t="s">
        <v>80</v>
      </c>
      <c r="B67" s="10" t="s">
        <v>67</v>
      </c>
      <c r="C67" s="9"/>
      <c r="D67" s="9"/>
      <c r="E67" s="9"/>
      <c r="F67" s="17"/>
    </row>
    <row r="68" spans="1:6" ht="38.25" x14ac:dyDescent="0.2">
      <c r="A68" s="18" t="s">
        <v>40</v>
      </c>
      <c r="B68" s="12" t="s">
        <v>94</v>
      </c>
      <c r="C68" s="2">
        <v>161.07</v>
      </c>
      <c r="D68" s="9" t="s">
        <v>6</v>
      </c>
      <c r="E68" s="3">
        <v>14265</v>
      </c>
      <c r="F68" s="17">
        <f t="shared" ref="F68:F71" si="6">C68*E68</f>
        <v>2297663.5499999998</v>
      </c>
    </row>
    <row r="69" spans="1:6" ht="38.25" x14ac:dyDescent="0.2">
      <c r="A69" s="18" t="s">
        <v>41</v>
      </c>
      <c r="B69" s="4" t="s">
        <v>95</v>
      </c>
      <c r="C69" s="13">
        <v>39.32</v>
      </c>
      <c r="D69" s="9" t="s">
        <v>6</v>
      </c>
      <c r="E69" s="3">
        <v>16981</v>
      </c>
      <c r="F69" s="17">
        <f t="shared" si="6"/>
        <v>667692.92000000004</v>
      </c>
    </row>
    <row r="70" spans="1:6" ht="38.25" x14ac:dyDescent="0.2">
      <c r="A70" s="18" t="s">
        <v>42</v>
      </c>
      <c r="B70" s="12" t="s">
        <v>96</v>
      </c>
      <c r="C70" s="13">
        <v>30.52</v>
      </c>
      <c r="D70" s="9" t="s">
        <v>6</v>
      </c>
      <c r="E70" s="3">
        <v>75052</v>
      </c>
      <c r="F70" s="17">
        <f t="shared" si="6"/>
        <v>2290587.04</v>
      </c>
    </row>
    <row r="71" spans="1:6" ht="38.25" x14ac:dyDescent="0.2">
      <c r="A71" s="18" t="s">
        <v>43</v>
      </c>
      <c r="B71" s="12" t="s">
        <v>97</v>
      </c>
      <c r="C71" s="13">
        <v>29.76</v>
      </c>
      <c r="D71" s="9" t="s">
        <v>6</v>
      </c>
      <c r="E71" s="3">
        <v>80123</v>
      </c>
      <c r="F71" s="17">
        <f t="shared" si="6"/>
        <v>2384460.48</v>
      </c>
    </row>
    <row r="72" spans="1:6" x14ac:dyDescent="0.2">
      <c r="A72" s="16" t="s">
        <v>81</v>
      </c>
      <c r="B72" s="10" t="s">
        <v>72</v>
      </c>
      <c r="C72" s="9"/>
      <c r="D72" s="9"/>
      <c r="E72" s="9"/>
      <c r="F72" s="17"/>
    </row>
    <row r="73" spans="1:6" x14ac:dyDescent="0.2">
      <c r="A73" s="18" t="s">
        <v>44</v>
      </c>
      <c r="B73" s="5" t="s">
        <v>73</v>
      </c>
      <c r="C73" s="2">
        <v>5</v>
      </c>
      <c r="D73" s="9" t="s">
        <v>5</v>
      </c>
      <c r="E73" s="3">
        <v>52694</v>
      </c>
      <c r="F73" s="17">
        <f t="shared" ref="F73:F79" si="7">C73*E73</f>
        <v>263470</v>
      </c>
    </row>
    <row r="74" spans="1:6" ht="38.25" x14ac:dyDescent="0.2">
      <c r="A74" s="18" t="s">
        <v>45</v>
      </c>
      <c r="B74" s="4" t="s">
        <v>98</v>
      </c>
      <c r="C74" s="2">
        <v>29.400000000000002</v>
      </c>
      <c r="D74" s="9" t="s">
        <v>6</v>
      </c>
      <c r="E74" s="3">
        <v>16940</v>
      </c>
      <c r="F74" s="17">
        <f t="shared" si="7"/>
        <v>498036.00000000006</v>
      </c>
    </row>
    <row r="75" spans="1:6" ht="25.5" x14ac:dyDescent="0.2">
      <c r="A75" s="18" t="s">
        <v>45</v>
      </c>
      <c r="B75" s="4" t="s">
        <v>102</v>
      </c>
      <c r="C75" s="2">
        <f>16*5*3*0.1</f>
        <v>24</v>
      </c>
      <c r="D75" s="9" t="s">
        <v>6</v>
      </c>
      <c r="E75" s="3">
        <v>16940</v>
      </c>
      <c r="F75" s="17">
        <f t="shared" ref="F75" si="8">C75*E75</f>
        <v>406560</v>
      </c>
    </row>
    <row r="76" spans="1:6" x14ac:dyDescent="0.2">
      <c r="A76" s="18" t="s">
        <v>46</v>
      </c>
      <c r="B76" s="5" t="s">
        <v>75</v>
      </c>
      <c r="C76" s="2">
        <v>0</v>
      </c>
      <c r="D76" s="9" t="s">
        <v>12</v>
      </c>
      <c r="E76" s="9"/>
      <c r="F76" s="17">
        <f t="shared" si="7"/>
        <v>0</v>
      </c>
    </row>
    <row r="77" spans="1:6" x14ac:dyDescent="0.2">
      <c r="A77" s="18" t="s">
        <v>47</v>
      </c>
      <c r="B77" s="5" t="s">
        <v>76</v>
      </c>
      <c r="C77" s="2">
        <v>0</v>
      </c>
      <c r="D77" s="9" t="s">
        <v>12</v>
      </c>
      <c r="E77" s="3"/>
      <c r="F77" s="17">
        <f t="shared" si="7"/>
        <v>0</v>
      </c>
    </row>
    <row r="78" spans="1:6" x14ac:dyDescent="0.2">
      <c r="A78" s="18" t="s">
        <v>48</v>
      </c>
      <c r="B78" s="5" t="s">
        <v>77</v>
      </c>
      <c r="C78" s="2">
        <v>0</v>
      </c>
      <c r="D78" s="9" t="s">
        <v>12</v>
      </c>
      <c r="E78" s="3"/>
      <c r="F78" s="17">
        <f t="shared" si="7"/>
        <v>0</v>
      </c>
    </row>
    <row r="79" spans="1:6" ht="13.5" thickBot="1" x14ac:dyDescent="0.25">
      <c r="A79" s="23" t="s">
        <v>49</v>
      </c>
      <c r="B79" s="25" t="s">
        <v>78</v>
      </c>
      <c r="C79" s="26">
        <v>1</v>
      </c>
      <c r="D79" s="24" t="s">
        <v>5</v>
      </c>
      <c r="E79" s="27">
        <v>39557</v>
      </c>
      <c r="F79" s="28">
        <f t="shared" si="7"/>
        <v>39557</v>
      </c>
    </row>
    <row r="80" spans="1:6" ht="17.25" customHeight="1" thickTop="1" thickBot="1" x14ac:dyDescent="0.3">
      <c r="A80" s="19"/>
      <c r="B80" s="34" t="s">
        <v>85</v>
      </c>
      <c r="C80" s="35"/>
      <c r="D80" s="36"/>
      <c r="E80" s="36"/>
      <c r="F80" s="37">
        <f>ROUND(SUM(F44:F79),0)</f>
        <v>10552343</v>
      </c>
    </row>
    <row r="81" spans="1:6" ht="15" x14ac:dyDescent="0.2">
      <c r="A81" s="48" t="s">
        <v>103</v>
      </c>
      <c r="B81" s="49"/>
      <c r="C81" s="49"/>
      <c r="D81" s="49"/>
      <c r="E81" s="49"/>
      <c r="F81" s="50"/>
    </row>
    <row r="82" spans="1:6" x14ac:dyDescent="0.2">
      <c r="A82" s="16" t="s">
        <v>3</v>
      </c>
      <c r="B82" s="8" t="s">
        <v>4</v>
      </c>
      <c r="C82" s="9"/>
      <c r="D82" s="9"/>
      <c r="E82" s="9"/>
      <c r="F82" s="17"/>
    </row>
    <row r="83" spans="1:6" ht="13.5" thickBot="1" x14ac:dyDescent="0.25">
      <c r="A83" s="23" t="s">
        <v>14</v>
      </c>
      <c r="B83" s="33" t="s">
        <v>83</v>
      </c>
      <c r="C83" s="26">
        <v>30</v>
      </c>
      <c r="D83" s="24" t="s">
        <v>84</v>
      </c>
      <c r="E83" s="27">
        <v>5043</v>
      </c>
      <c r="F83" s="28">
        <f>C83*E83</f>
        <v>151290</v>
      </c>
    </row>
    <row r="84" spans="1:6" ht="20.25" customHeight="1" thickTop="1" thickBot="1" x14ac:dyDescent="0.3">
      <c r="A84" s="29"/>
      <c r="B84" s="30" t="s">
        <v>85</v>
      </c>
      <c r="C84" s="31"/>
      <c r="D84" s="31"/>
      <c r="E84" s="31"/>
      <c r="F84" s="32">
        <f>F83</f>
        <v>151290</v>
      </c>
    </row>
    <row r="85" spans="1:6" ht="20.25" customHeight="1" thickTop="1" x14ac:dyDescent="0.2">
      <c r="A85" s="51" t="s">
        <v>101</v>
      </c>
      <c r="B85" s="52"/>
      <c r="C85" s="52"/>
      <c r="D85" s="52"/>
      <c r="E85" s="52"/>
      <c r="F85" s="53"/>
    </row>
    <row r="86" spans="1:6" ht="25.5" x14ac:dyDescent="0.2">
      <c r="A86" s="18" t="s">
        <v>26</v>
      </c>
      <c r="B86" s="12" t="s">
        <v>99</v>
      </c>
      <c r="C86" s="2">
        <v>200</v>
      </c>
      <c r="D86" s="9" t="s">
        <v>11</v>
      </c>
      <c r="E86" s="3">
        <v>368</v>
      </c>
      <c r="F86" s="17">
        <f t="shared" ref="F86:F87" si="9">C86*E86</f>
        <v>73600</v>
      </c>
    </row>
    <row r="87" spans="1:6" x14ac:dyDescent="0.2">
      <c r="A87" s="18" t="s">
        <v>19</v>
      </c>
      <c r="B87" s="12" t="s">
        <v>53</v>
      </c>
      <c r="C87" s="2">
        <v>200</v>
      </c>
      <c r="D87" s="9" t="s">
        <v>11</v>
      </c>
      <c r="E87" s="3">
        <v>326</v>
      </c>
      <c r="F87" s="17">
        <f t="shared" si="9"/>
        <v>65200</v>
      </c>
    </row>
    <row r="88" spans="1:6" ht="39" thickBot="1" x14ac:dyDescent="0.25">
      <c r="A88" s="23" t="s">
        <v>41</v>
      </c>
      <c r="B88" s="43" t="s">
        <v>100</v>
      </c>
      <c r="C88" s="44">
        <v>20</v>
      </c>
      <c r="D88" s="24" t="s">
        <v>6</v>
      </c>
      <c r="E88" s="27">
        <v>16981</v>
      </c>
      <c r="F88" s="28">
        <f t="shared" ref="F88" si="10">C88*E88</f>
        <v>339620</v>
      </c>
    </row>
    <row r="89" spans="1:6" ht="16.5" thickTop="1" thickBot="1" x14ac:dyDescent="0.3">
      <c r="A89" s="19"/>
      <c r="B89" s="20" t="s">
        <v>85</v>
      </c>
      <c r="C89" s="21"/>
      <c r="D89" s="21"/>
      <c r="E89" s="21"/>
      <c r="F89" s="22">
        <f>SUM(F86:F88)</f>
        <v>478420</v>
      </c>
    </row>
    <row r="90" spans="1:6" ht="18.75" customHeight="1" thickBot="1" x14ac:dyDescent="0.3">
      <c r="A90" s="19"/>
      <c r="B90" s="20" t="s">
        <v>107</v>
      </c>
      <c r="C90" s="21"/>
      <c r="D90" s="21"/>
      <c r="E90" s="21"/>
      <c r="F90" s="22">
        <f>F41+F80+F84+F89</f>
        <v>47824356</v>
      </c>
    </row>
    <row r="92" spans="1:6" x14ac:dyDescent="0.2">
      <c r="B92" s="14" t="s">
        <v>105</v>
      </c>
      <c r="F92" s="45">
        <v>46500583</v>
      </c>
    </row>
    <row r="93" spans="1:6" x14ac:dyDescent="0.2">
      <c r="F93" s="46"/>
    </row>
    <row r="94" spans="1:6" x14ac:dyDescent="0.2">
      <c r="B94" s="14" t="s">
        <v>106</v>
      </c>
      <c r="F94" s="46">
        <f>F90-F92</f>
        <v>1323773</v>
      </c>
    </row>
  </sheetData>
  <mergeCells count="6">
    <mergeCell ref="G39:K39"/>
    <mergeCell ref="A81:F81"/>
    <mergeCell ref="A85:F85"/>
    <mergeCell ref="A2:F2"/>
    <mergeCell ref="A42:F42"/>
    <mergeCell ref="G38:K38"/>
  </mergeCells>
  <phoneticPr fontId="3" type="noConversion"/>
  <pageMargins left="0.23622047244094491" right="0.23622047244094491" top="0.62992125984251968" bottom="0.74803149606299213" header="0.31496062992125984" footer="0.31496062992125984"/>
  <pageSetup paperSize="9" scale="81" fitToHeight="0" orientation="portrait" r:id="rId1"/>
  <rowBreaks count="2" manualBreakCount="2">
    <brk id="40" max="5" man="1"/>
    <brk id="8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Rebeka Hutvagner</dc:creator>
  <cp:lastModifiedBy>Igazgatas</cp:lastModifiedBy>
  <cp:lastPrinted>2021-11-12T08:35:13Z</cp:lastPrinted>
  <dcterms:created xsi:type="dcterms:W3CDTF">2021-09-28T08:11:03Z</dcterms:created>
  <dcterms:modified xsi:type="dcterms:W3CDTF">2021-11-15T09:26:58Z</dcterms:modified>
</cp:coreProperties>
</file>